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6BF1332-16C9-481E-A144-C8089E34DBD7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6" i="1" l="1"/>
  <c r="J6" i="1"/>
  <c r="J37" i="1"/>
  <c r="I37" i="1"/>
  <c r="I36" i="1"/>
  <c r="I6" i="1"/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I38" i="1" l="1"/>
</calcChain>
</file>

<file path=xl/sharedStrings.xml><?xml version="1.0" encoding="utf-8"?>
<sst xmlns="http://schemas.openxmlformats.org/spreadsheetml/2006/main" count="123" uniqueCount="89">
  <si>
    <t>N° Nodo</t>
  </si>
  <si>
    <t>Dto Judicial</t>
  </si>
  <si>
    <t>Dirección</t>
  </si>
  <si>
    <t>Ancho de Banda</t>
  </si>
  <si>
    <t>Contacto</t>
  </si>
  <si>
    <t>Teléfono</t>
  </si>
  <si>
    <t>DATACENTER</t>
  </si>
  <si>
    <t>Osvaldo Cruz N° 2890 - Barracas - Ciudad Autónoma de Buenos Aires</t>
  </si>
  <si>
    <t>* VER ACLARACION AL PIE</t>
  </si>
  <si>
    <t>La Matanza</t>
  </si>
  <si>
    <t>Moreno</t>
  </si>
  <si>
    <t>30 Mbps</t>
  </si>
  <si>
    <t>Mar del Plata</t>
  </si>
  <si>
    <t>Bahía Blanca</t>
  </si>
  <si>
    <t>La Plata</t>
  </si>
  <si>
    <t>Pergamino</t>
  </si>
  <si>
    <t>San Isidro</t>
  </si>
  <si>
    <t>Quilmes</t>
  </si>
  <si>
    <t>Azul</t>
  </si>
  <si>
    <t>Lomas de Zamora</t>
  </si>
  <si>
    <t>Claudio Altamiranda</t>
  </si>
  <si>
    <t>Dolly Tesei</t>
  </si>
  <si>
    <t>Diego Elias</t>
  </si>
  <si>
    <t>Uriel Pitatore</t>
  </si>
  <si>
    <t>Gastón Martinez</t>
  </si>
  <si>
    <t>Diego Galli</t>
  </si>
  <si>
    <t>Pablo Montini</t>
  </si>
  <si>
    <t>Rodney Sepliarsky</t>
  </si>
  <si>
    <t>Hugo Quirós</t>
  </si>
  <si>
    <t>Román Suarez</t>
  </si>
  <si>
    <t>02281-15-41-3099</t>
  </si>
  <si>
    <t>0291-15-419-6196</t>
  </si>
  <si>
    <t>011-15-5834-3844</t>
  </si>
  <si>
    <t>0221-15-534-5973</t>
  </si>
  <si>
    <t>011-2273-9492</t>
  </si>
  <si>
    <t>011-15-3153-3458</t>
  </si>
  <si>
    <t>0223-15-535-9320</t>
  </si>
  <si>
    <t>Jonathan Pécora</t>
  </si>
  <si>
    <t xml:space="preserve">0237-15-403-2003 </t>
  </si>
  <si>
    <t>02477-15-53-1179</t>
  </si>
  <si>
    <t>011-15-3150-0348</t>
  </si>
  <si>
    <t>011-15-3180-2651</t>
  </si>
  <si>
    <t>Mercedes</t>
  </si>
  <si>
    <t xml:space="preserve">Sebastían Ortiz </t>
  </si>
  <si>
    <t>02324-15-50-0467</t>
  </si>
  <si>
    <t>Avellaneda - Lanús</t>
  </si>
  <si>
    <t>RENGLON</t>
  </si>
  <si>
    <t xml:space="preserve"> Belgrano Nº 463 ( Asesoría )</t>
  </si>
  <si>
    <t>Las Heras Nº 55 ( Defensa )</t>
  </si>
  <si>
    <t>Soler Nº 31/35 ( Curaduria )</t>
  </si>
  <si>
    <t>San Justo - Paraguay Nº 2290 ( AMI 2 y AMI 3 )</t>
  </si>
  <si>
    <t>San Justo - Perú Nº 1935 ( Defensorías Penales )</t>
  </si>
  <si>
    <t>San Justo - Perón Nº 3264/66 ( UFIJ 8 Y 9 – UFIJ Especializada en CSYF 3 y 4 )</t>
  </si>
  <si>
    <t xml:space="preserve">San Justo - Av Pres. Dr Arturo U. Illia Nº 2185 </t>
  </si>
  <si>
    <t xml:space="preserve">San Justo - Av. Comisionado José Indart Nº 2676 </t>
  </si>
  <si>
    <t>Guernica - Av. Crisólogo Larralde Nº 241 ( Defensoria y UFIJ 1 de Guernica )</t>
  </si>
  <si>
    <t>Monte Grande - Güemes Nº 429 ( Descentralizada Esteban Echeverria )</t>
  </si>
  <si>
    <t xml:space="preserve">Lanus - Avenida Hipolito Yrigoyen Nº 3940 </t>
  </si>
  <si>
    <t>San Luis Nº 4101 ( Defensoria Civil 2 )</t>
  </si>
  <si>
    <t>La Rioja Nº 2325 / 2327 ( UFI, URTCP, UFD Mediacion Penal )</t>
  </si>
  <si>
    <t>Olavarria Nº 3350 ( UFI 20 NN y Ejecución )</t>
  </si>
  <si>
    <t>Bolivar Nº 2870 ( Def Menores 1,2,3 y 4 )</t>
  </si>
  <si>
    <t>Rawson Nº 2462 ( Curaduría )</t>
  </si>
  <si>
    <t>Gascón Nº 910 ( UFI 11, Relatoria Civil, CATI-Pericias )</t>
  </si>
  <si>
    <t>Rawson Nº 1139 ( UFI 9 y 10, Delitos Económicos. )</t>
  </si>
  <si>
    <t>Calle 29 N° 472 - Mercedes</t>
  </si>
  <si>
    <t>Calle 30 N° 534 - Mercedes (Defensoría Penal, Civil y Administración.)</t>
  </si>
  <si>
    <t>Calle 26 N° 754 - Mercedes (Fiscalía de Juicio)</t>
  </si>
  <si>
    <t>Gral. Manuel Belgrano  Nº 45 ( Def. Civiles )</t>
  </si>
  <si>
    <t>Echeverria Nº 465 ( Archivo )</t>
  </si>
  <si>
    <t>Colon - calle 48 Nº 962 ( Fiscalía Descentralizadas - Colón )</t>
  </si>
  <si>
    <t>Berazategui - 147 Nº 1258 ( Fuero Penal Juvenil )</t>
  </si>
  <si>
    <t>Quilmes - Moreno N° 727</t>
  </si>
  <si>
    <t xml:space="preserve">Pilar - Sarratea (ex Tratado del Pilar) Nº 61 </t>
  </si>
  <si>
    <t>San Isidro - Rivadavia Nº 468 ( Civiles )</t>
  </si>
  <si>
    <t>calle 4 Nº 340 ( 4 y 39 )</t>
  </si>
  <si>
    <t>TABLA 1 - NODOS - DOMICILIOS Y ANCHO DE BANDA</t>
  </si>
  <si>
    <t>JUSTIPRECIO COSTO MENSUAL</t>
  </si>
  <si>
    <t>JUSTIPRECIO COSTO INSTALACION</t>
  </si>
  <si>
    <t>JUSTIPRECIO ANUALIZADO</t>
  </si>
  <si>
    <t>JUSTIPRECIO TOTAL</t>
  </si>
  <si>
    <t>FECHA DE INICIO DEL SERVICIO</t>
  </si>
  <si>
    <t>DESDE EL MES SIGUIENTE DE INSTALADO</t>
  </si>
  <si>
    <t>A partir del mes siguiente de instalado y recepcionado de conformidad</t>
  </si>
  <si>
    <t>* La empresa que resulte adjudicataria del vínculo y cuente con presencia en el DATACENTER deberá realizar una ampliación en dicho enlace por el equivalente a 30 Mbps, y si no cuenta con presencia en el DATACENTER deberá instalar en dicho sitio un vínculo de 30 Mbps</t>
  </si>
  <si>
    <t>0223-154496653</t>
  </si>
  <si>
    <t>Juan Pablo Fava / Luis E Barrera.</t>
  </si>
  <si>
    <t>0221-15-420-2603/0221-509-9265</t>
  </si>
  <si>
    <t>Calle Almirante Brown N° 1154 e/ Alvear y Viamonte- Villa Mayon  - Mar del Plata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</si>
</sst>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indexed="42"/>
        <bgColor indexed="27"/>
      </patternFill>
    </fill>
    <fill>
      <patternFill patternType="solid">
        <fgColor indexed="50"/>
        <bgColor indexed="51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4" fontId="3" fillId="0" borderId="0" xfId="1" applyFont="1"/>
    <xf numFmtId="0" fontId="3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4" fontId="3" fillId="0" borderId="13" xfId="1" applyFont="1" applyBorder="1" applyAlignment="1">
      <alignment horizontal="center" vertical="center"/>
    </xf>
    <xf numFmtId="44" fontId="3" fillId="0" borderId="16" xfId="1" applyFont="1" applyBorder="1" applyAlignment="1">
      <alignment vertical="center"/>
    </xf>
    <xf numFmtId="44" fontId="3" fillId="0" borderId="18" xfId="1" applyFont="1" applyBorder="1" applyAlignment="1">
      <alignment vertical="center"/>
    </xf>
    <xf numFmtId="44" fontId="5" fillId="3" borderId="13" xfId="1" applyFont="1" applyFill="1" applyBorder="1" applyAlignment="1">
      <alignment horizontal="center" vertical="center" wrapText="1"/>
    </xf>
    <xf numFmtId="44" fontId="5" fillId="3" borderId="18" xfId="1" applyFont="1" applyFill="1" applyBorder="1" applyAlignment="1">
      <alignment horizontal="center" vertical="center" wrapText="1"/>
    </xf>
    <xf numFmtId="44" fontId="3" fillId="0" borderId="18" xfId="1" applyFont="1" applyBorder="1" applyAlignment="1">
      <alignment horizontal="center" vertical="center"/>
    </xf>
    <xf numFmtId="44" fontId="3" fillId="0" borderId="19" xfId="1" applyFont="1" applyBorder="1" applyAlignment="1">
      <alignment horizontal="center" vertical="center"/>
    </xf>
    <xf numFmtId="44" fontId="3" fillId="0" borderId="14" xfId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4" fontId="3" fillId="0" borderId="24" xfId="1" applyFont="1" applyBorder="1" applyAlignment="1">
      <alignment horizontal="center" vertical="center"/>
    </xf>
    <xf numFmtId="14" fontId="3" fillId="0" borderId="14" xfId="0" applyNumberFormat="1" applyFont="1" applyBorder="1" applyAlignment="1">
      <alignment horizontal="center" vertical="center"/>
    </xf>
    <xf numFmtId="14" fontId="3" fillId="0" borderId="22" xfId="0" applyNumberFormat="1" applyFont="1" applyBorder="1" applyAlignment="1">
      <alignment horizontal="center" vertical="center"/>
    </xf>
    <xf numFmtId="14" fontId="5" fillId="3" borderId="13" xfId="0" applyNumberFormat="1" applyFont="1" applyFill="1" applyBorder="1" applyAlignment="1">
      <alignment horizontal="center" vertical="center" wrapText="1"/>
    </xf>
    <xf numFmtId="14" fontId="1" fillId="0" borderId="13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/>
    </xf>
    <xf numFmtId="14" fontId="3" fillId="0" borderId="0" xfId="0" applyNumberFormat="1" applyFont="1"/>
    <xf numFmtId="14" fontId="9" fillId="0" borderId="22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4" fontId="9" fillId="0" borderId="14" xfId="0" applyNumberFormat="1" applyFont="1" applyBorder="1" applyAlignment="1">
      <alignment horizontal="center" vertical="center" wrapText="1"/>
    </xf>
    <xf numFmtId="14" fontId="9" fillId="0" borderId="7" xfId="0" applyNumberFormat="1" applyFont="1" applyBorder="1" applyAlignment="1">
      <alignment horizontal="center" vertical="center" wrapText="1"/>
    </xf>
    <xf numFmtId="44" fontId="3" fillId="0" borderId="20" xfId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right"/>
    </xf>
    <xf numFmtId="0" fontId="8" fillId="0" borderId="21" xfId="0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/>
    </xf>
    <xf numFmtId="0" fontId="8" fillId="0" borderId="25" xfId="0" applyFont="1" applyBorder="1" applyAlignment="1">
      <alignment horizontal="right"/>
    </xf>
    <xf numFmtId="44" fontId="8" fillId="0" borderId="16" xfId="1" applyFont="1" applyBorder="1" applyAlignment="1">
      <alignment vertical="center"/>
    </xf>
    <xf numFmtId="44" fontId="8" fillId="0" borderId="17" xfId="1" applyFont="1" applyBorder="1" applyAlignment="1">
      <alignment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0"/>
  <sheetViews>
    <sheetView tabSelected="1" workbookViewId="0">
      <selection activeCell="F44" sqref="F44"/>
    </sheetView>
  </sheetViews>
  <sheetFormatPr baseColWidth="10" defaultColWidth="9.140625" defaultRowHeight="16.5" customHeight="1" x14ac:dyDescent="0.2"/>
  <cols>
    <col min="1" max="1" width="9.85546875" style="2" customWidth="1"/>
    <col min="2" max="2" width="7.5703125" style="2" customWidth="1"/>
    <col min="3" max="3" width="18.140625" style="2" customWidth="1"/>
    <col min="4" max="4" width="47.140625" style="6" customWidth="1"/>
    <col min="5" max="5" width="15.28515625" style="6" customWidth="1"/>
    <col min="6" max="6" width="16.7109375" style="6" customWidth="1"/>
    <col min="7" max="7" width="21" style="2" bestFit="1" customWidth="1"/>
    <col min="8" max="8" width="18.5703125" style="49" customWidth="1"/>
    <col min="9" max="9" width="15.42578125" style="7" hidden="1" customWidth="1"/>
    <col min="10" max="10" width="15.42578125" style="7" bestFit="1" customWidth="1"/>
    <col min="11" max="16384" width="9.140625" style="2"/>
  </cols>
  <sheetData>
    <row r="2" spans="1:10" ht="58.5" customHeight="1" x14ac:dyDescent="0.2"/>
    <row r="4" spans="1:10" ht="16.5" customHeight="1" thickBot="1" x14ac:dyDescent="0.25">
      <c r="A4" s="62" t="s">
        <v>76</v>
      </c>
      <c r="B4" s="62"/>
      <c r="C4" s="62"/>
      <c r="D4" s="62"/>
      <c r="E4" s="62"/>
      <c r="F4" s="62"/>
      <c r="G4" s="62"/>
      <c r="H4" s="62"/>
      <c r="I4" s="62"/>
      <c r="J4" s="62"/>
    </row>
    <row r="5" spans="1:10" s="30" customFormat="1" ht="36.75" thickBot="1" x14ac:dyDescent="0.3">
      <c r="A5" s="28" t="s">
        <v>46</v>
      </c>
      <c r="B5" s="29" t="s">
        <v>0</v>
      </c>
      <c r="C5" s="28" t="s">
        <v>1</v>
      </c>
      <c r="D5" s="28" t="s">
        <v>2</v>
      </c>
      <c r="E5" s="28" t="s">
        <v>3</v>
      </c>
      <c r="F5" s="28" t="s">
        <v>4</v>
      </c>
      <c r="G5" s="28" t="s">
        <v>5</v>
      </c>
      <c r="H5" s="46" t="s">
        <v>81</v>
      </c>
      <c r="I5" s="34" t="s">
        <v>78</v>
      </c>
      <c r="J5" s="35" t="s">
        <v>77</v>
      </c>
    </row>
    <row r="6" spans="1:10" s="3" customFormat="1" ht="56.25" customHeight="1" thickBot="1" x14ac:dyDescent="0.3">
      <c r="A6" s="11"/>
      <c r="B6" s="12">
        <v>1</v>
      </c>
      <c r="C6" s="25" t="s">
        <v>6</v>
      </c>
      <c r="D6" s="25" t="s">
        <v>7</v>
      </c>
      <c r="E6" s="26" t="s">
        <v>8</v>
      </c>
      <c r="F6" s="25" t="s">
        <v>86</v>
      </c>
      <c r="G6" s="27" t="s">
        <v>87</v>
      </c>
      <c r="H6" s="47"/>
      <c r="I6" s="31">
        <f>1200*181.5/30</f>
        <v>7260</v>
      </c>
      <c r="J6" s="36">
        <f>114950/30</f>
        <v>3831.6666666666665</v>
      </c>
    </row>
    <row r="7" spans="1:10" s="3" customFormat="1" ht="26.25" hidden="1" thickBot="1" x14ac:dyDescent="0.3">
      <c r="A7" s="18">
        <v>1</v>
      </c>
      <c r="B7" s="19">
        <v>3</v>
      </c>
      <c r="C7" s="20" t="s">
        <v>18</v>
      </c>
      <c r="D7" s="21" t="s">
        <v>47</v>
      </c>
      <c r="E7" s="22" t="s">
        <v>11</v>
      </c>
      <c r="F7" s="22" t="s">
        <v>20</v>
      </c>
      <c r="G7" s="24" t="s">
        <v>30</v>
      </c>
      <c r="H7" s="44">
        <v>44713</v>
      </c>
      <c r="I7" s="31">
        <f t="shared" ref="I7:I35" si="0">500*113.75</f>
        <v>56875</v>
      </c>
      <c r="J7" s="36">
        <f t="shared" ref="J7:J35" si="1">450*113.75</f>
        <v>51187.5</v>
      </c>
    </row>
    <row r="8" spans="1:10" s="3" customFormat="1" ht="20.100000000000001" hidden="1" customHeight="1" thickBot="1" x14ac:dyDescent="0.3">
      <c r="A8" s="23">
        <v>2</v>
      </c>
      <c r="B8" s="9">
        <v>4</v>
      </c>
      <c r="C8" s="58" t="s">
        <v>13</v>
      </c>
      <c r="D8" s="10" t="s">
        <v>48</v>
      </c>
      <c r="E8" s="8" t="s">
        <v>11</v>
      </c>
      <c r="F8" s="58" t="s">
        <v>21</v>
      </c>
      <c r="G8" s="56" t="s">
        <v>31</v>
      </c>
      <c r="H8" s="45">
        <v>44713</v>
      </c>
      <c r="I8" s="31">
        <f t="shared" si="0"/>
        <v>56875</v>
      </c>
      <c r="J8" s="36">
        <f t="shared" si="1"/>
        <v>51187.5</v>
      </c>
    </row>
    <row r="9" spans="1:10" s="3" customFormat="1" ht="20.100000000000001" hidden="1" customHeight="1" thickBot="1" x14ac:dyDescent="0.3">
      <c r="A9" s="13">
        <v>3</v>
      </c>
      <c r="B9" s="14">
        <v>5</v>
      </c>
      <c r="C9" s="59"/>
      <c r="D9" s="17" t="s">
        <v>49</v>
      </c>
      <c r="E9" s="15" t="s">
        <v>11</v>
      </c>
      <c r="F9" s="59"/>
      <c r="G9" s="57"/>
      <c r="H9" s="44">
        <v>44713</v>
      </c>
      <c r="I9" s="31">
        <f t="shared" si="0"/>
        <v>56875</v>
      </c>
      <c r="J9" s="36">
        <f t="shared" si="1"/>
        <v>51187.5</v>
      </c>
    </row>
    <row r="10" spans="1:10" s="3" customFormat="1" ht="20.100000000000001" hidden="1" customHeight="1" thickBot="1" x14ac:dyDescent="0.3">
      <c r="A10" s="23">
        <v>4</v>
      </c>
      <c r="B10" s="9">
        <v>7</v>
      </c>
      <c r="C10" s="60" t="s">
        <v>9</v>
      </c>
      <c r="D10" s="10" t="s">
        <v>50</v>
      </c>
      <c r="E10" s="8" t="s">
        <v>11</v>
      </c>
      <c r="F10" s="58" t="s">
        <v>22</v>
      </c>
      <c r="G10" s="56" t="s">
        <v>32</v>
      </c>
      <c r="H10" s="45">
        <v>44682</v>
      </c>
      <c r="I10" s="31">
        <f t="shared" si="0"/>
        <v>56875</v>
      </c>
      <c r="J10" s="36">
        <f t="shared" si="1"/>
        <v>51187.5</v>
      </c>
    </row>
    <row r="11" spans="1:10" s="3" customFormat="1" ht="20.100000000000001" hidden="1" customHeight="1" thickBot="1" x14ac:dyDescent="0.3">
      <c r="A11" s="16">
        <v>5</v>
      </c>
      <c r="B11" s="1">
        <v>8</v>
      </c>
      <c r="C11" s="60"/>
      <c r="D11" s="5" t="s">
        <v>51</v>
      </c>
      <c r="E11" s="4" t="s">
        <v>11</v>
      </c>
      <c r="F11" s="58"/>
      <c r="G11" s="60"/>
      <c r="H11" s="48">
        <v>44713</v>
      </c>
      <c r="I11" s="31">
        <f t="shared" si="0"/>
        <v>56875</v>
      </c>
      <c r="J11" s="36">
        <f t="shared" si="1"/>
        <v>51187.5</v>
      </c>
    </row>
    <row r="12" spans="1:10" s="3" customFormat="1" ht="26.25" hidden="1" thickBot="1" x14ac:dyDescent="0.3">
      <c r="A12" s="16">
        <v>6</v>
      </c>
      <c r="B12" s="1">
        <v>9</v>
      </c>
      <c r="C12" s="60"/>
      <c r="D12" s="5" t="s">
        <v>52</v>
      </c>
      <c r="E12" s="4" t="s">
        <v>11</v>
      </c>
      <c r="F12" s="58"/>
      <c r="G12" s="60"/>
      <c r="H12" s="48">
        <v>44713</v>
      </c>
      <c r="I12" s="31">
        <f t="shared" si="0"/>
        <v>56875</v>
      </c>
      <c r="J12" s="36">
        <f t="shared" si="1"/>
        <v>51187.5</v>
      </c>
    </row>
    <row r="13" spans="1:10" s="3" customFormat="1" ht="20.100000000000001" hidden="1" customHeight="1" thickBot="1" x14ac:dyDescent="0.3">
      <c r="A13" s="16">
        <v>7</v>
      </c>
      <c r="B13" s="1">
        <v>10</v>
      </c>
      <c r="C13" s="60"/>
      <c r="D13" s="5" t="s">
        <v>53</v>
      </c>
      <c r="E13" s="4" t="s">
        <v>11</v>
      </c>
      <c r="F13" s="58"/>
      <c r="G13" s="60"/>
      <c r="H13" s="48">
        <v>44713</v>
      </c>
      <c r="I13" s="31">
        <f t="shared" si="0"/>
        <v>56875</v>
      </c>
      <c r="J13" s="36">
        <f t="shared" si="1"/>
        <v>51187.5</v>
      </c>
    </row>
    <row r="14" spans="1:10" s="3" customFormat="1" ht="20.100000000000001" hidden="1" customHeight="1" thickBot="1" x14ac:dyDescent="0.3">
      <c r="A14" s="13">
        <v>8</v>
      </c>
      <c r="B14" s="14">
        <v>12</v>
      </c>
      <c r="C14" s="57"/>
      <c r="D14" s="17" t="s">
        <v>54</v>
      </c>
      <c r="E14" s="15" t="s">
        <v>11</v>
      </c>
      <c r="F14" s="59"/>
      <c r="G14" s="57"/>
      <c r="H14" s="44">
        <v>44713</v>
      </c>
      <c r="I14" s="31">
        <f t="shared" si="0"/>
        <v>56875</v>
      </c>
      <c r="J14" s="36">
        <f t="shared" si="1"/>
        <v>51187.5</v>
      </c>
    </row>
    <row r="15" spans="1:10" s="3" customFormat="1" ht="26.25" hidden="1" thickBot="1" x14ac:dyDescent="0.3">
      <c r="A15" s="23">
        <v>9</v>
      </c>
      <c r="B15" s="9">
        <v>13</v>
      </c>
      <c r="C15" s="60" t="s">
        <v>14</v>
      </c>
      <c r="D15" s="10" t="s">
        <v>55</v>
      </c>
      <c r="E15" s="8" t="s">
        <v>11</v>
      </c>
      <c r="F15" s="58" t="s">
        <v>23</v>
      </c>
      <c r="G15" s="56" t="s">
        <v>33</v>
      </c>
      <c r="H15" s="45">
        <v>44713</v>
      </c>
      <c r="I15" s="31">
        <f t="shared" si="0"/>
        <v>56875</v>
      </c>
      <c r="J15" s="36">
        <f t="shared" si="1"/>
        <v>51187.5</v>
      </c>
    </row>
    <row r="16" spans="1:10" s="3" customFormat="1" ht="20.100000000000001" hidden="1" customHeight="1" thickBot="1" x14ac:dyDescent="0.3">
      <c r="A16" s="13">
        <v>10</v>
      </c>
      <c r="B16" s="14">
        <v>14</v>
      </c>
      <c r="C16" s="57"/>
      <c r="D16" s="17" t="s">
        <v>75</v>
      </c>
      <c r="E16" s="15" t="s">
        <v>11</v>
      </c>
      <c r="F16" s="59"/>
      <c r="G16" s="57"/>
      <c r="H16" s="44">
        <v>44713</v>
      </c>
      <c r="I16" s="31">
        <f t="shared" si="0"/>
        <v>56875</v>
      </c>
      <c r="J16" s="36">
        <f t="shared" si="1"/>
        <v>51187.5</v>
      </c>
    </row>
    <row r="17" spans="1:10" s="3" customFormat="1" ht="26.25" hidden="1" thickBot="1" x14ac:dyDescent="0.3">
      <c r="A17" s="18">
        <v>11</v>
      </c>
      <c r="B17" s="19">
        <v>16</v>
      </c>
      <c r="C17" s="20" t="s">
        <v>19</v>
      </c>
      <c r="D17" s="21" t="s">
        <v>56</v>
      </c>
      <c r="E17" s="22" t="s">
        <v>11</v>
      </c>
      <c r="F17" s="22" t="s">
        <v>25</v>
      </c>
      <c r="G17" s="24" t="s">
        <v>35</v>
      </c>
      <c r="H17" s="44">
        <v>44713</v>
      </c>
      <c r="I17" s="31">
        <f t="shared" si="0"/>
        <v>56875</v>
      </c>
      <c r="J17" s="36">
        <f t="shared" si="1"/>
        <v>51187.5</v>
      </c>
    </row>
    <row r="18" spans="1:10" s="3" customFormat="1" ht="13.5" hidden="1" thickBot="1" x14ac:dyDescent="0.3">
      <c r="A18" s="18">
        <v>12</v>
      </c>
      <c r="B18" s="19">
        <v>18</v>
      </c>
      <c r="C18" s="20" t="s">
        <v>45</v>
      </c>
      <c r="D18" s="21" t="s">
        <v>57</v>
      </c>
      <c r="E18" s="22" t="s">
        <v>11</v>
      </c>
      <c r="F18" s="22" t="s">
        <v>24</v>
      </c>
      <c r="G18" s="24" t="s">
        <v>34</v>
      </c>
      <c r="H18" s="44">
        <v>44713</v>
      </c>
      <c r="I18" s="31">
        <f t="shared" si="0"/>
        <v>56875</v>
      </c>
      <c r="J18" s="36">
        <f t="shared" si="1"/>
        <v>51187.5</v>
      </c>
    </row>
    <row r="19" spans="1:10" s="3" customFormat="1" ht="20.100000000000001" hidden="1" customHeight="1" thickBot="1" x14ac:dyDescent="0.3">
      <c r="A19" s="23">
        <v>13</v>
      </c>
      <c r="B19" s="9">
        <v>19</v>
      </c>
      <c r="C19" s="60" t="s">
        <v>12</v>
      </c>
      <c r="D19" s="10" t="s">
        <v>58</v>
      </c>
      <c r="E19" s="8" t="s">
        <v>11</v>
      </c>
      <c r="F19" s="58" t="s">
        <v>26</v>
      </c>
      <c r="G19" s="56" t="s">
        <v>36</v>
      </c>
      <c r="H19" s="45">
        <v>44713</v>
      </c>
      <c r="I19" s="31">
        <f t="shared" si="0"/>
        <v>56875</v>
      </c>
      <c r="J19" s="36">
        <f t="shared" si="1"/>
        <v>51187.5</v>
      </c>
    </row>
    <row r="20" spans="1:10" s="3" customFormat="1" ht="26.25" hidden="1" thickBot="1" x14ac:dyDescent="0.3">
      <c r="A20" s="16">
        <v>14</v>
      </c>
      <c r="B20" s="1">
        <v>20</v>
      </c>
      <c r="C20" s="60"/>
      <c r="D20" s="5" t="s">
        <v>59</v>
      </c>
      <c r="E20" s="4" t="s">
        <v>11</v>
      </c>
      <c r="F20" s="58"/>
      <c r="G20" s="60"/>
      <c r="H20" s="48">
        <v>44713</v>
      </c>
      <c r="I20" s="31">
        <f t="shared" si="0"/>
        <v>56875</v>
      </c>
      <c r="J20" s="36">
        <f t="shared" si="1"/>
        <v>51187.5</v>
      </c>
    </row>
    <row r="21" spans="1:10" s="3" customFormat="1" ht="20.100000000000001" hidden="1" customHeight="1" thickBot="1" x14ac:dyDescent="0.3">
      <c r="A21" s="16">
        <v>15</v>
      </c>
      <c r="B21" s="1">
        <v>21</v>
      </c>
      <c r="C21" s="60"/>
      <c r="D21" s="5" t="s">
        <v>60</v>
      </c>
      <c r="E21" s="4" t="s">
        <v>11</v>
      </c>
      <c r="F21" s="58"/>
      <c r="G21" s="60"/>
      <c r="H21" s="48">
        <v>44713</v>
      </c>
      <c r="I21" s="31">
        <f t="shared" si="0"/>
        <v>56875</v>
      </c>
      <c r="J21" s="36">
        <f t="shared" si="1"/>
        <v>51187.5</v>
      </c>
    </row>
    <row r="22" spans="1:10" s="3" customFormat="1" ht="20.100000000000001" hidden="1" customHeight="1" thickBot="1" x14ac:dyDescent="0.3">
      <c r="A22" s="16">
        <v>16</v>
      </c>
      <c r="B22" s="1">
        <v>23</v>
      </c>
      <c r="C22" s="60"/>
      <c r="D22" s="5" t="s">
        <v>61</v>
      </c>
      <c r="E22" s="4" t="s">
        <v>11</v>
      </c>
      <c r="F22" s="58"/>
      <c r="G22" s="60"/>
      <c r="H22" s="48">
        <v>44713</v>
      </c>
      <c r="I22" s="31">
        <f t="shared" si="0"/>
        <v>56875</v>
      </c>
      <c r="J22" s="36">
        <f t="shared" si="1"/>
        <v>51187.5</v>
      </c>
    </row>
    <row r="23" spans="1:10" s="3" customFormat="1" ht="20.100000000000001" hidden="1" customHeight="1" thickBot="1" x14ac:dyDescent="0.3">
      <c r="A23" s="16">
        <v>17</v>
      </c>
      <c r="B23" s="1">
        <v>24</v>
      </c>
      <c r="C23" s="60"/>
      <c r="D23" s="5" t="s">
        <v>62</v>
      </c>
      <c r="E23" s="4" t="s">
        <v>11</v>
      </c>
      <c r="F23" s="58"/>
      <c r="G23" s="60"/>
      <c r="H23" s="48">
        <v>44713</v>
      </c>
      <c r="I23" s="31">
        <f t="shared" si="0"/>
        <v>56875</v>
      </c>
      <c r="J23" s="36">
        <f t="shared" si="1"/>
        <v>51187.5</v>
      </c>
    </row>
    <row r="24" spans="1:10" s="3" customFormat="1" ht="20.100000000000001" hidden="1" customHeight="1" thickBot="1" x14ac:dyDescent="0.3">
      <c r="A24" s="16">
        <v>18</v>
      </c>
      <c r="B24" s="1">
        <v>25</v>
      </c>
      <c r="C24" s="60"/>
      <c r="D24" s="5" t="s">
        <v>63</v>
      </c>
      <c r="E24" s="4" t="s">
        <v>11</v>
      </c>
      <c r="F24" s="58"/>
      <c r="G24" s="60"/>
      <c r="H24" s="48">
        <v>44713</v>
      </c>
      <c r="I24" s="31">
        <f t="shared" si="0"/>
        <v>56875</v>
      </c>
      <c r="J24" s="36">
        <f t="shared" si="1"/>
        <v>51187.5</v>
      </c>
    </row>
    <row r="25" spans="1:10" s="3" customFormat="1" ht="20.100000000000001" hidden="1" customHeight="1" thickBot="1" x14ac:dyDescent="0.3">
      <c r="A25" s="13">
        <v>19</v>
      </c>
      <c r="B25" s="14">
        <v>26</v>
      </c>
      <c r="C25" s="57"/>
      <c r="D25" s="17" t="s">
        <v>64</v>
      </c>
      <c r="E25" s="15" t="s">
        <v>11</v>
      </c>
      <c r="F25" s="59"/>
      <c r="G25" s="57"/>
      <c r="H25" s="44">
        <v>44713</v>
      </c>
      <c r="I25" s="31">
        <f t="shared" si="0"/>
        <v>56875</v>
      </c>
      <c r="J25" s="36">
        <f t="shared" si="1"/>
        <v>51187.5</v>
      </c>
    </row>
    <row r="26" spans="1:10" s="3" customFormat="1" ht="35.25" hidden="1" customHeight="1" thickBot="1" x14ac:dyDescent="0.3">
      <c r="A26" s="23">
        <v>20</v>
      </c>
      <c r="B26" s="9">
        <v>27</v>
      </c>
      <c r="C26" s="60" t="s">
        <v>42</v>
      </c>
      <c r="D26" s="8" t="s">
        <v>65</v>
      </c>
      <c r="E26" s="8" t="s">
        <v>11</v>
      </c>
      <c r="F26" s="58" t="s">
        <v>43</v>
      </c>
      <c r="G26" s="56" t="s">
        <v>44</v>
      </c>
      <c r="H26" s="50" t="s">
        <v>82</v>
      </c>
      <c r="I26" s="31">
        <f t="shared" si="0"/>
        <v>56875</v>
      </c>
      <c r="J26" s="36">
        <f t="shared" si="1"/>
        <v>51187.5</v>
      </c>
    </row>
    <row r="27" spans="1:10" s="3" customFormat="1" ht="34.5" hidden="1" thickBot="1" x14ac:dyDescent="0.3">
      <c r="A27" s="16">
        <v>21</v>
      </c>
      <c r="B27" s="1">
        <v>28</v>
      </c>
      <c r="C27" s="60"/>
      <c r="D27" s="4" t="s">
        <v>66</v>
      </c>
      <c r="E27" s="4" t="s">
        <v>11</v>
      </c>
      <c r="F27" s="58"/>
      <c r="G27" s="60"/>
      <c r="H27" s="51" t="s">
        <v>82</v>
      </c>
      <c r="I27" s="31">
        <f t="shared" si="0"/>
        <v>56875</v>
      </c>
      <c r="J27" s="36">
        <f t="shared" si="1"/>
        <v>51187.5</v>
      </c>
    </row>
    <row r="28" spans="1:10" s="3" customFormat="1" ht="33.75" hidden="1" customHeight="1" thickBot="1" x14ac:dyDescent="0.3">
      <c r="A28" s="13">
        <v>22</v>
      </c>
      <c r="B28" s="14">
        <v>30</v>
      </c>
      <c r="C28" s="57"/>
      <c r="D28" s="15" t="s">
        <v>67</v>
      </c>
      <c r="E28" s="15" t="s">
        <v>11</v>
      </c>
      <c r="F28" s="59"/>
      <c r="G28" s="57"/>
      <c r="H28" s="52" t="s">
        <v>82</v>
      </c>
      <c r="I28" s="31">
        <f t="shared" si="0"/>
        <v>56875</v>
      </c>
      <c r="J28" s="36">
        <f t="shared" si="1"/>
        <v>51187.5</v>
      </c>
    </row>
    <row r="29" spans="1:10" s="3" customFormat="1" ht="13.5" hidden="1" thickBot="1" x14ac:dyDescent="0.3">
      <c r="A29" s="18">
        <v>23</v>
      </c>
      <c r="B29" s="19">
        <v>31</v>
      </c>
      <c r="C29" s="20" t="s">
        <v>10</v>
      </c>
      <c r="D29" s="21" t="s">
        <v>68</v>
      </c>
      <c r="E29" s="22" t="s">
        <v>11</v>
      </c>
      <c r="F29" s="22" t="s">
        <v>37</v>
      </c>
      <c r="G29" s="24" t="s">
        <v>38</v>
      </c>
      <c r="H29" s="44">
        <v>44682</v>
      </c>
      <c r="I29" s="31">
        <f t="shared" si="0"/>
        <v>56875</v>
      </c>
      <c r="J29" s="36">
        <f t="shared" si="1"/>
        <v>51187.5</v>
      </c>
    </row>
    <row r="30" spans="1:10" s="3" customFormat="1" ht="20.100000000000001" hidden="1" customHeight="1" thickBot="1" x14ac:dyDescent="0.3">
      <c r="A30" s="23">
        <v>24</v>
      </c>
      <c r="B30" s="9">
        <v>32</v>
      </c>
      <c r="C30" s="60" t="s">
        <v>15</v>
      </c>
      <c r="D30" s="10" t="s">
        <v>69</v>
      </c>
      <c r="E30" s="8" t="s">
        <v>11</v>
      </c>
      <c r="F30" s="58" t="s">
        <v>27</v>
      </c>
      <c r="G30" s="56" t="s">
        <v>39</v>
      </c>
      <c r="H30" s="45">
        <v>44713</v>
      </c>
      <c r="I30" s="31">
        <f t="shared" si="0"/>
        <v>56875</v>
      </c>
      <c r="J30" s="36">
        <f t="shared" si="1"/>
        <v>51187.5</v>
      </c>
    </row>
    <row r="31" spans="1:10" s="3" customFormat="1" ht="26.25" hidden="1" thickBot="1" x14ac:dyDescent="0.3">
      <c r="A31" s="13">
        <v>25</v>
      </c>
      <c r="B31" s="14">
        <v>33</v>
      </c>
      <c r="C31" s="57"/>
      <c r="D31" s="17" t="s">
        <v>70</v>
      </c>
      <c r="E31" s="15" t="s">
        <v>11</v>
      </c>
      <c r="F31" s="59"/>
      <c r="G31" s="57"/>
      <c r="H31" s="44">
        <v>44713</v>
      </c>
      <c r="I31" s="31">
        <f t="shared" si="0"/>
        <v>56875</v>
      </c>
      <c r="J31" s="36">
        <f t="shared" si="1"/>
        <v>51187.5</v>
      </c>
    </row>
    <row r="32" spans="1:10" s="3" customFormat="1" ht="20.100000000000001" hidden="1" customHeight="1" thickBot="1" x14ac:dyDescent="0.3">
      <c r="A32" s="39">
        <v>26</v>
      </c>
      <c r="B32" s="40">
        <v>35</v>
      </c>
      <c r="C32" s="56" t="s">
        <v>17</v>
      </c>
      <c r="D32" s="41" t="s">
        <v>71</v>
      </c>
      <c r="E32" s="42" t="s">
        <v>11</v>
      </c>
      <c r="F32" s="61" t="s">
        <v>28</v>
      </c>
      <c r="G32" s="56" t="s">
        <v>40</v>
      </c>
      <c r="H32" s="45">
        <v>44713</v>
      </c>
      <c r="I32" s="43">
        <f t="shared" si="0"/>
        <v>56875</v>
      </c>
      <c r="J32" s="36">
        <f t="shared" si="1"/>
        <v>51187.5</v>
      </c>
    </row>
    <row r="33" spans="1:10" s="3" customFormat="1" ht="34.5" hidden="1" customHeight="1" thickBot="1" x14ac:dyDescent="0.3">
      <c r="A33" s="13">
        <v>27</v>
      </c>
      <c r="B33" s="14">
        <v>36</v>
      </c>
      <c r="C33" s="57"/>
      <c r="D33" s="17" t="s">
        <v>72</v>
      </c>
      <c r="E33" s="15" t="s">
        <v>11</v>
      </c>
      <c r="F33" s="59"/>
      <c r="G33" s="57"/>
      <c r="H33" s="53" t="s">
        <v>82</v>
      </c>
      <c r="I33" s="43">
        <f t="shared" si="0"/>
        <v>56875</v>
      </c>
      <c r="J33" s="36">
        <f t="shared" si="1"/>
        <v>51187.5</v>
      </c>
    </row>
    <row r="34" spans="1:10" s="3" customFormat="1" ht="20.100000000000001" hidden="1" customHeight="1" thickBot="1" x14ac:dyDescent="0.3">
      <c r="A34" s="23">
        <v>28</v>
      </c>
      <c r="B34" s="9">
        <v>37</v>
      </c>
      <c r="C34" s="60" t="s">
        <v>16</v>
      </c>
      <c r="D34" s="10" t="s">
        <v>73</v>
      </c>
      <c r="E34" s="8" t="s">
        <v>11</v>
      </c>
      <c r="F34" s="58" t="s">
        <v>29</v>
      </c>
      <c r="G34" s="60" t="s">
        <v>41</v>
      </c>
      <c r="H34" s="45">
        <v>44713</v>
      </c>
      <c r="I34" s="38">
        <f t="shared" si="0"/>
        <v>56875</v>
      </c>
      <c r="J34" s="36">
        <f t="shared" si="1"/>
        <v>51187.5</v>
      </c>
    </row>
    <row r="35" spans="1:10" s="3" customFormat="1" ht="20.100000000000001" hidden="1" customHeight="1" thickBot="1" x14ac:dyDescent="0.3">
      <c r="A35" s="13">
        <v>29</v>
      </c>
      <c r="B35" s="14">
        <v>38</v>
      </c>
      <c r="C35" s="57"/>
      <c r="D35" s="17" t="s">
        <v>74</v>
      </c>
      <c r="E35" s="15" t="s">
        <v>11</v>
      </c>
      <c r="F35" s="59"/>
      <c r="G35" s="57"/>
      <c r="H35" s="44">
        <v>44713</v>
      </c>
      <c r="I35" s="31">
        <f t="shared" si="0"/>
        <v>56875</v>
      </c>
      <c r="J35" s="36">
        <f t="shared" si="1"/>
        <v>51187.5</v>
      </c>
    </row>
    <row r="36" spans="1:10" s="3" customFormat="1" ht="74.25" customHeight="1" thickBot="1" x14ac:dyDescent="0.3">
      <c r="A36" s="18">
        <v>1</v>
      </c>
      <c r="B36" s="19">
        <v>2</v>
      </c>
      <c r="C36" s="20" t="s">
        <v>12</v>
      </c>
      <c r="D36" s="22" t="s">
        <v>88</v>
      </c>
      <c r="E36" s="22" t="s">
        <v>11</v>
      </c>
      <c r="F36" s="22" t="s">
        <v>26</v>
      </c>
      <c r="G36" s="24" t="s">
        <v>85</v>
      </c>
      <c r="H36" s="55" t="s">
        <v>83</v>
      </c>
      <c r="I36" s="54">
        <f>1200*181.5</f>
        <v>217800</v>
      </c>
      <c r="J36" s="37">
        <f>114950</f>
        <v>114950</v>
      </c>
    </row>
    <row r="37" spans="1:10" ht="16.5" customHeight="1" thickBot="1" x14ac:dyDescent="0.25">
      <c r="A37" s="63" t="s">
        <v>79</v>
      </c>
      <c r="B37" s="63"/>
      <c r="C37" s="63"/>
      <c r="D37" s="63"/>
      <c r="E37" s="63"/>
      <c r="F37" s="63"/>
      <c r="G37" s="63"/>
      <c r="H37" s="64"/>
      <c r="I37" s="32">
        <f>SUM(I36,I6)</f>
        <v>225060</v>
      </c>
      <c r="J37" s="33">
        <f>SUM(J36,J6)*12</f>
        <v>1425380</v>
      </c>
    </row>
    <row r="38" spans="1:10" ht="16.5" hidden="1" customHeight="1" thickBot="1" x14ac:dyDescent="0.25">
      <c r="A38" s="66" t="s">
        <v>80</v>
      </c>
      <c r="B38" s="66"/>
      <c r="C38" s="66"/>
      <c r="D38" s="66"/>
      <c r="E38" s="66"/>
      <c r="F38" s="66"/>
      <c r="G38" s="66"/>
      <c r="H38" s="67"/>
      <c r="I38" s="68">
        <f>SUM(I37,J37)</f>
        <v>1650440</v>
      </c>
      <c r="J38" s="69"/>
    </row>
    <row r="40" spans="1:10" ht="36.75" customHeight="1" x14ac:dyDescent="0.2">
      <c r="B40" s="65" t="s">
        <v>84</v>
      </c>
      <c r="C40" s="65"/>
      <c r="D40" s="65"/>
      <c r="E40" s="65"/>
      <c r="F40" s="65"/>
      <c r="G40" s="65"/>
      <c r="H40" s="65"/>
      <c r="I40" s="65"/>
      <c r="J40" s="65"/>
    </row>
  </sheetData>
  <sortState xmlns:xlrd2="http://schemas.microsoft.com/office/spreadsheetml/2017/richdata2" ref="C4:G33">
    <sortCondition ref="C4:C33"/>
  </sortState>
  <mergeCells count="29">
    <mergeCell ref="B40:J40"/>
    <mergeCell ref="A38:H38"/>
    <mergeCell ref="I38:J38"/>
    <mergeCell ref="G26:G28"/>
    <mergeCell ref="G30:G31"/>
    <mergeCell ref="G32:G33"/>
    <mergeCell ref="F26:F28"/>
    <mergeCell ref="F30:F31"/>
    <mergeCell ref="F19:F25"/>
    <mergeCell ref="G19:G25"/>
    <mergeCell ref="G15:G16"/>
    <mergeCell ref="G10:G14"/>
    <mergeCell ref="A37:H37"/>
    <mergeCell ref="G8:G9"/>
    <mergeCell ref="F34:F35"/>
    <mergeCell ref="G34:G35"/>
    <mergeCell ref="F32:F33"/>
    <mergeCell ref="A4:J4"/>
    <mergeCell ref="C26:C28"/>
    <mergeCell ref="C30:C31"/>
    <mergeCell ref="C32:C33"/>
    <mergeCell ref="C34:C35"/>
    <mergeCell ref="C8:C9"/>
    <mergeCell ref="C10:C14"/>
    <mergeCell ref="C15:C16"/>
    <mergeCell ref="C19:C25"/>
    <mergeCell ref="F8:F9"/>
    <mergeCell ref="F10:F14"/>
    <mergeCell ref="F15:F16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2023-02-15T14:54:41Z</dcterms:modified>
</cp:coreProperties>
</file>